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te analysis" sheetId="1" state="visible" r:id="rId1"/>
    <sheet xmlns:r="http://schemas.openxmlformats.org/officeDocument/2006/relationships" name="Box price to sq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7">
    <font>
      <name val="Calibri"/>
      <family val="2"/>
      <color theme="1"/>
      <sz val="11"/>
      <scheme val="minor"/>
    </font>
    <font>
      <b val="1"/>
      <color rgb="000D2B45"/>
      <sz val="14"/>
    </font>
    <font>
      <i val="1"/>
      <color rgb="00666666"/>
      <sz val="9"/>
    </font>
    <font>
      <b val="1"/>
      <color rgb="00FFFFFF"/>
    </font>
    <font>
      <b val="1"/>
    </font>
    <font>
      <b val="1"/>
      <color rgb="000D2B45"/>
      <sz val="12"/>
    </font>
    <font>
      <b val="1"/>
      <color rgb="000D2B45"/>
      <sz val="13"/>
    </font>
  </fonts>
  <fills count="5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0D2B45"/>
      </patternFill>
    </fill>
    <fill>
      <patternFill patternType="solid">
        <fgColor rgb="00EEF3F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9" fontId="0" fillId="0" borderId="0" pivotButton="0" quotePrefix="0" xfId="0"/>
    <xf numFmtId="0" fontId="3" fillId="3" borderId="1" applyAlignment="1" pivotButton="0" quotePrefix="0" xfId="0">
      <alignment vertical="center" wrapText="1"/>
    </xf>
    <xf numFmtId="0" fontId="4" fillId="0" borderId="0" pivotButton="0" quotePrefix="0" xfId="0"/>
    <xf numFmtId="164" fontId="0" fillId="0" borderId="0" pivotButton="0" quotePrefix="0" xfId="0"/>
    <xf numFmtId="4" fontId="0" fillId="0" borderId="0" pivotButton="0" quotePrefix="0" xfId="0"/>
    <xf numFmtId="4" fontId="4" fillId="0" borderId="0" pivotButton="0" quotePrefix="0" xfId="0"/>
    <xf numFmtId="0" fontId="5" fillId="0" borderId="0" pivotButton="0" quotePrefix="0" xfId="0"/>
    <xf numFmtId="4" fontId="5" fillId="4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8" customWidth="1" min="1" max="1"/>
    <col width="62" customWidth="1" min="2" max="2"/>
    <col width="8" customWidth="1" min="3" max="3"/>
    <col width="12" customWidth="1" min="4" max="4"/>
    <col width="16" customWidth="1" min="5" max="5"/>
    <col width="18" customWidth="1" min="6" max="6"/>
  </cols>
  <sheetData>
    <row r="1">
      <c r="A1" s="1" t="inlineStr">
        <is>
          <t>Rate analysis - gabion structure, per cum (MoRTH SDB 2019 item 16.14 basis)</t>
        </is>
      </c>
    </row>
    <row r="2">
      <c r="A2" s="2" t="inlineStr">
        <is>
          <t>Fill the yellow cells with your own rates (state SoR / quotations). Quantities are the MoRTH Standard Data Book 2019 coefficients for an output of 2 x 1 x 1 m = 2 cum.</t>
        </is>
      </c>
    </row>
    <row r="4">
      <c r="A4" t="inlineStr">
        <is>
          <t>Project</t>
        </is>
      </c>
      <c r="B4" s="3" t="inlineStr">
        <is>
          <t>[Project name / BOQ item]</t>
        </is>
      </c>
    </row>
    <row r="5">
      <c r="A5" t="inlineStr">
        <is>
          <t>Size</t>
        </is>
      </c>
      <c r="B5" s="3" t="inlineStr">
        <is>
          <t>Small (up to Rs 200 Cr)</t>
        </is>
      </c>
      <c r="C5" t="inlineStr">
        <is>
          <t>Overheads %</t>
        </is>
      </c>
      <c r="D5" s="4">
        <f>IF(B5="Large (civil cost over Rs 500 Cr)",0.1,IF(B5="Medium (Rs 200-500 Cr)",0.12,0.15))</f>
        <v/>
      </c>
    </row>
    <row r="6">
      <c r="C6" t="inlineStr">
        <is>
          <t>Profit %</t>
        </is>
      </c>
      <c r="D6" s="4" t="n">
        <v>0.1</v>
      </c>
    </row>
    <row r="8">
      <c r="A8" s="5" t="inlineStr">
        <is>
          <t>Ref</t>
        </is>
      </c>
      <c r="B8" s="5" t="inlineStr">
        <is>
          <t>Description</t>
        </is>
      </c>
      <c r="C8" s="5" t="inlineStr">
        <is>
          <t>Unit</t>
        </is>
      </c>
      <c r="D8" s="5" t="inlineStr">
        <is>
          <t>Quantity</t>
        </is>
      </c>
      <c r="E8" s="5" t="inlineStr">
        <is>
          <t>Rate (Rs per unit)</t>
        </is>
      </c>
      <c r="F8" s="5" t="inlineStr">
        <is>
          <t>Amount (Rs)</t>
        </is>
      </c>
    </row>
    <row r="9">
      <c r="A9" s="6" t="inlineStr">
        <is>
          <t>a</t>
        </is>
      </c>
      <c r="B9" s="6" t="inlineStr">
        <is>
          <t>a) Material</t>
        </is>
      </c>
    </row>
    <row r="10">
      <c r="B10" t="inlineStr">
        <is>
          <t>Gabion boxes, DT mesh 10x12, 3.00 mm galvanized wire (incl. 2.20 mm lacing wire)</t>
        </is>
      </c>
      <c r="C10" t="inlineStr">
        <is>
          <t>sqm</t>
        </is>
      </c>
      <c r="D10" s="7" t="n">
        <v>11</v>
      </c>
      <c r="E10" s="3" t="n"/>
      <c r="F10" s="8">
        <f>D10*E10</f>
        <v/>
      </c>
    </row>
    <row r="11">
      <c r="B11" t="inlineStr">
        <is>
          <t>Stone boulders, least dimension 200 mm</t>
        </is>
      </c>
      <c r="C11" t="inlineStr">
        <is>
          <t>cum</t>
        </is>
      </c>
      <c r="D11" s="7" t="n">
        <v>2</v>
      </c>
      <c r="E11" s="3" t="n"/>
      <c r="F11" s="8">
        <f>D11*E11</f>
        <v/>
      </c>
    </row>
    <row r="12">
      <c r="B12" t="inlineStr">
        <is>
          <t>Carriage to site, if the rates above are not delivered at site (optional)</t>
        </is>
      </c>
      <c r="C12" t="inlineStr">
        <is>
          <t>LS</t>
        </is>
      </c>
      <c r="D12" t="n">
        <v>1</v>
      </c>
      <c r="E12" s="3" t="n"/>
      <c r="F12" s="8">
        <f>D12*E12</f>
        <v/>
      </c>
    </row>
    <row r="13">
      <c r="E13" s="6" t="inlineStr">
        <is>
          <t>Total a</t>
        </is>
      </c>
      <c r="F13" s="9">
        <f>SUM(F10:F12)</f>
        <v/>
      </c>
    </row>
    <row r="14">
      <c r="A14" s="6" t="inlineStr">
        <is>
          <t>b</t>
        </is>
      </c>
      <c r="B14" s="6" t="inlineStr">
        <is>
          <t>b) Labour</t>
        </is>
      </c>
    </row>
    <row r="15">
      <c r="B15" t="inlineStr">
        <is>
          <t>Mate</t>
        </is>
      </c>
      <c r="C15" t="inlineStr">
        <is>
          <t>day</t>
        </is>
      </c>
      <c r="D15" s="7" t="n">
        <v>0.106</v>
      </c>
      <c r="E15" s="3" t="n"/>
      <c r="F15" s="8">
        <f>D15*E15</f>
        <v/>
      </c>
    </row>
    <row r="16">
      <c r="B16" t="inlineStr">
        <is>
          <t>Mason (plain stone work), 2nd class</t>
        </is>
      </c>
      <c r="C16" t="inlineStr">
        <is>
          <t>day</t>
        </is>
      </c>
      <c r="D16" s="7" t="n">
        <v>0.665</v>
      </c>
      <c r="E16" s="3" t="n"/>
      <c r="F16" s="8">
        <f>D16*E16</f>
        <v/>
      </c>
    </row>
    <row r="17">
      <c r="B17" t="inlineStr">
        <is>
          <t>Mazdoor</t>
        </is>
      </c>
      <c r="C17" t="inlineStr">
        <is>
          <t>day</t>
        </is>
      </c>
      <c r="D17" s="7" t="n">
        <v>1.995</v>
      </c>
      <c r="E17" s="3" t="n"/>
      <c r="F17" s="8">
        <f>D17*E17</f>
        <v/>
      </c>
    </row>
    <row r="18">
      <c r="E18" s="6" t="inlineStr">
        <is>
          <t>Total b</t>
        </is>
      </c>
      <c r="F18" s="9">
        <f>SUM(F15:F17)</f>
        <v/>
      </c>
    </row>
    <row r="19">
      <c r="A19" t="inlineStr">
        <is>
          <t>c</t>
        </is>
      </c>
      <c r="B19" t="inlineStr">
        <is>
          <t>Overheads on (a + b)</t>
        </is>
      </c>
      <c r="F19" s="8">
        <f>(F13+F18)*D5</f>
        <v/>
      </c>
    </row>
    <row r="20">
      <c r="A20" t="inlineStr">
        <is>
          <t>d</t>
        </is>
      </c>
      <c r="B20" t="inlineStr">
        <is>
          <t>Contractor's profit on (a + b + c)</t>
        </is>
      </c>
      <c r="F20" s="8">
        <f>(F13+F18+F19)*D6</f>
        <v/>
      </c>
    </row>
    <row r="21">
      <c r="B21" s="6" t="inlineStr">
        <is>
          <t>Cost for 2 cum = a + b + c + d</t>
        </is>
      </c>
      <c r="F21" s="9">
        <f>F13+F18+F19+F20</f>
        <v/>
      </c>
    </row>
    <row r="22">
      <c r="B22" s="10" t="inlineStr">
        <is>
          <t>RATE PER CUM = (a + b + c + d) / 2</t>
        </is>
      </c>
      <c r="F22" s="11">
        <f>F21/2</f>
        <v/>
      </c>
    </row>
    <row r="24">
      <c r="A24" s="2" t="inlineStr">
        <is>
          <t>GST is not included: the Data Book works on civil cost excluding GST. Gabions are HSN 7314 41 10 (GI) / 7314 42 10 (PVC), 18%.</t>
        </is>
      </c>
    </row>
    <row r="25">
      <c r="A25" s="2" t="inlineStr">
        <is>
          <t>Overheads by civil works cost of the whole project (excluding GST): up to Rs 200 Cr 15%, Rs 200-500 Cr 12%, over Rs 500 Cr 10%. Bridge works use 25%. Contractor's profit 10%, added after overheads.</t>
        </is>
      </c>
    </row>
    <row r="26">
      <c r="A26" s="2" t="inlineStr">
        <is>
          <t>The Data Book counts the gabion in sqm of mesh. If your supplier quotes per box or per kg, use the 'Box price to sqm' sheet.</t>
        </is>
      </c>
    </row>
    <row r="27">
      <c r="A27" s="2" t="inlineStr">
        <is>
          <t>PVC coated or 2.70 mm boxes are not a separate Data Book item: keep the labour and boulder lines and use the mesh rate for the specified box.</t>
        </is>
      </c>
    </row>
    <row r="28">
      <c r="A28" s="2" t="inlineStr">
        <is>
          <t>Source: MoRTH Standard Data Book for Analysis of Rates (2019), Chapter 16, item 16.14 (MoRTH clause 2503). Template from agarwalgabions.com - check against the SoR your department has notified.</t>
        </is>
      </c>
    </row>
  </sheetData>
  <dataValidations count="1">
    <dataValidation sqref="B5" showDropDown="0" showInputMessage="0" showErrorMessage="0" allowBlank="0" type="list">
      <formula1>"Large (civil cost over Rs 500 Cr),Medium (Rs 200-500 Cr),Small (up to Rs 200 Cr)"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1" customWidth="1" min="3" max="3"/>
    <col width="13" customWidth="1" min="4" max="4"/>
    <col width="13" customWidth="1" min="5" max="5"/>
    <col width="18" customWidth="1" min="6" max="6"/>
    <col width="16" customWidth="1" min="7" max="7"/>
    <col width="16" customWidth="1" min="8" max="8"/>
  </cols>
  <sheetData>
    <row r="1">
      <c r="A1" s="12" t="inlineStr">
        <is>
          <t>Turning a per-box price into the Data Book's per-sqm mesh rate</t>
        </is>
      </c>
    </row>
    <row r="2">
      <c r="A2" s="2" t="inlineStr">
        <is>
          <t>Mesh area = base + lid + 2 sides + 2 ends + diaphragms (one every metre). Enter the price per box quoted to you (delivered, excluding GST). Weights: GI 3.00 mm boxes as on agarwalgabions.com.</t>
        </is>
      </c>
    </row>
    <row r="4">
      <c r="A4" s="5" t="inlineStr">
        <is>
          <t>Box L x W x H (m)</t>
        </is>
      </c>
      <c r="B4" s="5" t="inlineStr">
        <is>
          <t>Volume (cum)</t>
        </is>
      </c>
      <c r="C4" s="5" t="inlineStr">
        <is>
          <t>Diaphragms</t>
        </is>
      </c>
      <c r="D4" s="5" t="inlineStr">
        <is>
          <t>Mesh area (sqm)</t>
        </is>
      </c>
      <c r="E4" s="5" t="inlineStr">
        <is>
          <t>Weight GI 3.00 (kg)</t>
        </is>
      </c>
      <c r="F4" s="5" t="inlineStr">
        <is>
          <t>Your price per box (Rs)</t>
        </is>
      </c>
      <c r="G4" s="5" t="inlineStr">
        <is>
          <t>Rate per sqm (Rs)</t>
        </is>
      </c>
      <c r="H4" s="5" t="inlineStr">
        <is>
          <t>Mesh cost per cum (Rs)</t>
        </is>
      </c>
    </row>
    <row r="5">
      <c r="A5" t="inlineStr">
        <is>
          <t>1.5 x 1 x 1</t>
        </is>
      </c>
      <c r="B5" t="n">
        <v>1.5</v>
      </c>
      <c r="C5" t="n">
        <v>0</v>
      </c>
      <c r="D5" t="n">
        <v>8</v>
      </c>
      <c r="E5" t="n">
        <v>13.9</v>
      </c>
      <c r="F5" s="3" t="n"/>
      <c r="G5" s="8">
        <f>IF(F5="","",F5/D5)</f>
        <v/>
      </c>
      <c r="H5" s="8">
        <f>IF(F5="","",F5/B5)</f>
        <v/>
      </c>
    </row>
    <row r="6">
      <c r="A6" t="inlineStr">
        <is>
          <t>2 x 1 x 1</t>
        </is>
      </c>
      <c r="B6" t="n">
        <v>2</v>
      </c>
      <c r="C6" t="n">
        <v>1</v>
      </c>
      <c r="D6" t="n">
        <v>11</v>
      </c>
      <c r="E6" t="n">
        <v>18.9</v>
      </c>
      <c r="F6" s="3" t="n"/>
      <c r="G6" s="8">
        <f>IF(F6="","",F6/D6)</f>
        <v/>
      </c>
      <c r="H6" s="8">
        <f>IF(F6="","",F6/B6)</f>
        <v/>
      </c>
    </row>
    <row r="7">
      <c r="A7" t="inlineStr">
        <is>
          <t>3 x 1 x 1</t>
        </is>
      </c>
      <c r="B7" t="n">
        <v>3</v>
      </c>
      <c r="C7" t="n">
        <v>2</v>
      </c>
      <c r="D7" t="n">
        <v>16</v>
      </c>
      <c r="E7" t="n">
        <v>27</v>
      </c>
      <c r="F7" s="3" t="n"/>
      <c r="G7" s="8">
        <f>IF(F7="","",F7/D7)</f>
        <v/>
      </c>
      <c r="H7" s="8">
        <f>IF(F7="","",F7/B7)</f>
        <v/>
      </c>
    </row>
    <row r="8">
      <c r="A8" t="inlineStr">
        <is>
          <t>4 x 1 x 1</t>
        </is>
      </c>
      <c r="B8" t="n">
        <v>4</v>
      </c>
      <c r="C8" t="n">
        <v>3</v>
      </c>
      <c r="D8" t="n">
        <v>21</v>
      </c>
      <c r="E8" t="n">
        <v>35.1</v>
      </c>
      <c r="F8" s="3" t="n"/>
      <c r="G8" s="8">
        <f>IF(F8="","",F8/D8)</f>
        <v/>
      </c>
      <c r="H8" s="8">
        <f>IF(F8="","",F8/B8)</f>
        <v/>
      </c>
    </row>
    <row r="9">
      <c r="A9" t="inlineStr">
        <is>
          <t>2 x 1 x 0.5</t>
        </is>
      </c>
      <c r="B9" t="n">
        <v>1</v>
      </c>
      <c r="C9" t="n">
        <v>1</v>
      </c>
      <c r="D9" t="n">
        <v>7.5</v>
      </c>
      <c r="E9" t="n">
        <v>13.4</v>
      </c>
      <c r="F9" s="3" t="n"/>
      <c r="G9" s="8">
        <f>IF(F9="","",F9/D9)</f>
        <v/>
      </c>
      <c r="H9" s="8">
        <f>IF(F9="","",F9/B9)</f>
        <v/>
      </c>
    </row>
    <row r="10">
      <c r="A10" t="inlineStr">
        <is>
          <t>3 x 1 x 0.5</t>
        </is>
      </c>
      <c r="B10" t="n">
        <v>1.5</v>
      </c>
      <c r="C10" t="n">
        <v>2</v>
      </c>
      <c r="D10" t="n">
        <v>11</v>
      </c>
      <c r="E10" t="n">
        <v>19.2</v>
      </c>
      <c r="F10" s="3" t="n"/>
      <c r="G10" s="8">
        <f>IF(F10="","",F10/D10)</f>
        <v/>
      </c>
      <c r="H10" s="8">
        <f>IF(F10="","",F10/B10)</f>
        <v/>
      </c>
    </row>
    <row r="11">
      <c r="A11" t="inlineStr">
        <is>
          <t>4 x 1 x 0.5</t>
        </is>
      </c>
      <c r="B11" t="n">
        <v>2</v>
      </c>
      <c r="C11" t="n">
        <v>3</v>
      </c>
      <c r="D11" t="n">
        <v>14.5</v>
      </c>
      <c r="E11" t="n">
        <v>24.9</v>
      </c>
      <c r="F11" s="3" t="n"/>
      <c r="G11" s="8">
        <f>IF(F11="","",F11/D11)</f>
        <v/>
      </c>
      <c r="H11" s="8">
        <f>IF(F11="","",F11/B11)</f>
        <v/>
      </c>
    </row>
    <row r="12">
      <c r="A12" t="inlineStr">
        <is>
          <t>2 x 1 x 0.3</t>
        </is>
      </c>
      <c r="B12" t="n">
        <v>0.6</v>
      </c>
      <c r="C12" t="n">
        <v>1</v>
      </c>
      <c r="D12" t="n">
        <v>6.1</v>
      </c>
      <c r="E12" t="n">
        <v>11.2</v>
      </c>
      <c r="F12" s="3" t="n"/>
      <c r="G12" s="8">
        <f>IF(F12="","",F12/D12)</f>
        <v/>
      </c>
      <c r="H12" s="8">
        <f>IF(F12="","",F12/B12)</f>
        <v/>
      </c>
    </row>
    <row r="13">
      <c r="A13" t="inlineStr">
        <is>
          <t>3 x 1 x 0.3</t>
        </is>
      </c>
      <c r="B13" t="n">
        <v>0.9</v>
      </c>
      <c r="C13" t="n">
        <v>2</v>
      </c>
      <c r="D13" t="n">
        <v>9</v>
      </c>
      <c r="E13" t="n">
        <v>16</v>
      </c>
      <c r="F13" s="3" t="n"/>
      <c r="G13" s="8">
        <f>IF(F13="","",F13/D13)</f>
        <v/>
      </c>
      <c r="H13" s="8">
        <f>IF(F13="","",F13/B13)</f>
        <v/>
      </c>
    </row>
    <row r="14">
      <c r="A14" t="inlineStr">
        <is>
          <t>4 x 1 x 0.3</t>
        </is>
      </c>
      <c r="B14" t="n">
        <v>1.2</v>
      </c>
      <c r="C14" t="n">
        <v>3</v>
      </c>
      <c r="D14" t="n">
        <v>11.9</v>
      </c>
      <c r="E14" t="n">
        <v>20.8</v>
      </c>
      <c r="F14" s="3" t="n"/>
      <c r="G14" s="8">
        <f>IF(F14="","",F14/D14)</f>
        <v/>
      </c>
      <c r="H14" s="8">
        <f>IF(F14="","",F14/B14)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Agarwal Gabion Industries - agarwalgabions.com</dc:creator>
  <dc:title xmlns:dc="http://purl.org/dc/elements/1.1/">Gabion rate analysis template</dc:title>
  <dcterms:created xmlns:dcterms="http://purl.org/dc/terms/" xmlns:xsi="http://www.w3.org/2001/XMLSchema-instance" xsi:type="dcterms:W3CDTF">2026-10-05T04:40:19Z</dcterms:created>
  <dcterms:modified xmlns:dcterms="http://purl.org/dc/terms/" xmlns:xsi="http://www.w3.org/2001/XMLSchema-instance" xsi:type="dcterms:W3CDTF">2026-10-05T04:40:19Z</dcterms:modified>
</cp:coreProperties>
</file>